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/>
  <mc:AlternateContent xmlns:mc="http://schemas.openxmlformats.org/markup-compatibility/2006">
    <mc:Choice Requires="x15">
      <x15ac:absPath xmlns:x15ac="http://schemas.microsoft.com/office/spreadsheetml/2010/11/ac" url="U:\cs105\"/>
    </mc:Choice>
  </mc:AlternateContent>
  <xr:revisionPtr revIDLastSave="0" documentId="13_ncr:1_{B08040D2-3AFE-4E02-8FE9-A37EF6080186}" xr6:coauthVersionLast="45" xr6:coauthVersionMax="45" xr10:uidLastSave="{00000000-0000-0000-0000-000000000000}"/>
  <bookViews>
    <workbookView xWindow="34740" yWindow="3795" windowWidth="21600" windowHeight="11325" xr2:uid="{00000000-000D-0000-FFFF-FFFF00000000}"/>
  </bookViews>
  <sheets>
    <sheet name="Weekly Payroll" sheetId="1" r:id="rId1"/>
    <sheet name="New Employee Data" sheetId="2" r:id="rId2"/>
    <sheet name="Tax Rates Dat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2" i="1" l="1"/>
  <c r="G12" i="1"/>
  <c r="F12" i="1"/>
  <c r="D16" i="1" a="1"/>
  <c r="D16" i="1" s="1"/>
  <c r="K5" i="1" l="1"/>
  <c r="K6" i="1"/>
  <c r="K7" i="1"/>
  <c r="K8" i="1"/>
  <c r="K9" i="1"/>
  <c r="K10" i="1"/>
  <c r="K11" i="1"/>
  <c r="K4" i="1"/>
  <c r="J5" i="1"/>
  <c r="J6" i="1"/>
  <c r="J7" i="1"/>
  <c r="J8" i="1"/>
  <c r="J9" i="1"/>
  <c r="J10" i="1"/>
  <c r="J11" i="1"/>
  <c r="J4" i="1"/>
  <c r="I4" i="1"/>
  <c r="I11" i="1"/>
  <c r="I10" i="1"/>
  <c r="I9" i="1"/>
  <c r="I8" i="1"/>
  <c r="I7" i="1"/>
  <c r="I6" i="1"/>
  <c r="I5" i="1"/>
  <c r="H11" i="1"/>
  <c r="H10" i="1"/>
  <c r="H9" i="1"/>
  <c r="H8" i="1"/>
  <c r="H7" i="1"/>
  <c r="H6" i="1"/>
  <c r="H5" i="1"/>
  <c r="H4" i="1"/>
  <c r="G11" i="1"/>
  <c r="G10" i="1"/>
  <c r="G9" i="1"/>
  <c r="G8" i="1"/>
  <c r="G7" i="1"/>
  <c r="G6" i="1"/>
  <c r="G5" i="1"/>
  <c r="G4" i="1"/>
  <c r="F11" i="1"/>
  <c r="F10" i="1"/>
  <c r="F9" i="1"/>
  <c r="F8" i="1"/>
  <c r="F7" i="1"/>
  <c r="F6" i="1"/>
  <c r="F5" i="1"/>
  <c r="F4" i="1"/>
  <c r="E7" i="1"/>
  <c r="E8" i="1"/>
  <c r="E5" i="1" l="1"/>
  <c r="E6" i="1"/>
  <c r="E9" i="1"/>
  <c r="E10" i="1"/>
  <c r="E11" i="1"/>
  <c r="E4" i="1"/>
  <c r="D12" i="1" l="1"/>
  <c r="E12" i="1"/>
  <c r="I12" i="1"/>
  <c r="J12" i="1"/>
  <c r="K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<sst xmlns="http://schemas.openxmlformats.org/spreadsheetml/2006/main" count="46" uniqueCount="33">
  <si>
    <t>Weekly Payroll Report</t>
  </si>
  <si>
    <t>Employee</t>
  </si>
  <si>
    <t>Gross Pay</t>
  </si>
  <si>
    <t>State Tax</t>
  </si>
  <si>
    <t>Net Pay</t>
  </si>
  <si>
    <t>Totals</t>
  </si>
  <si>
    <t>Rate per Hour</t>
  </si>
  <si>
    <t>Hours Worked</t>
  </si>
  <si>
    <t>Federal Tax</t>
  </si>
  <si>
    <t>Withholding Allowances</t>
  </si>
  <si>
    <t>Fernandez, Marissa</t>
  </si>
  <si>
    <t>Hall, Richard</t>
  </si>
  <si>
    <t>Mi, Emily</t>
  </si>
  <si>
    <t>Smith, Caroline</t>
  </si>
  <si>
    <t>Reed, Linda</t>
  </si>
  <si>
    <t>PHM Reliable Catering</t>
  </si>
  <si>
    <t>James, Michael</t>
  </si>
  <si>
    <t>Lindstrom, Ashley</t>
  </si>
  <si>
    <t>PHM Reliable Catering New Employee Data</t>
  </si>
  <si>
    <t>Bartenstein, Tom</t>
  </si>
  <si>
    <t>Social Security Tax</t>
  </si>
  <si>
    <t>Medicare Tax</t>
  </si>
  <si>
    <t>Federal Tax $689+</t>
  </si>
  <si>
    <t>State tax (% of federal withholdling)</t>
  </si>
  <si>
    <t>Tax</t>
  </si>
  <si>
    <t>Rate</t>
  </si>
  <si>
    <t>Taxable Income</t>
  </si>
  <si>
    <t>Social Security</t>
  </si>
  <si>
    <t>Medicare</t>
  </si>
  <si>
    <t>Withholding Allowance</t>
  </si>
  <si>
    <t>Federal Tax under $689</t>
  </si>
  <si>
    <t>Federal Bracket Cutoff</t>
  </si>
  <si>
    <t>Federal Bracket 2 minimum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</si>
</sst>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</font>
    <font>
      <b/>
      <sz val="15"/>
      <color theme="3"/>
      <name val="Corbel"/>
      <family val="2"/>
      <scheme val="minor"/>
    </font>
    <font>
      <b/>
      <sz val="13"/>
      <color theme="3"/>
      <name val="Corbel"/>
      <family val="2"/>
      <scheme val="minor"/>
    </font>
    <font>
      <b/>
      <sz val="11"/>
      <color theme="1"/>
      <name val="Corbel"/>
      <family val="2"/>
      <scheme val="minor"/>
    </font>
    <font>
      <sz val="11"/>
      <color theme="0"/>
      <name val="Corbel"/>
      <family val="2"/>
      <scheme val="minor"/>
    </font>
    <font>
      <sz val="10"/>
      <color theme="0"/>
      <name val="Corbel"/>
      <family val="2"/>
      <scheme val="minor"/>
    </font>
    <font>
      <b/>
      <sz val="13"/>
      <color theme="7" tint="0.59999389629810485"/>
      <name val="Corbel"/>
      <family val="2"/>
      <scheme val="minor"/>
    </font>
    <font>
      <b/>
      <sz val="18"/>
      <name val="Arial"/>
      <family val="2"/>
    </font>
    <font>
      <b/>
      <sz val="28"/>
      <name val="Arial"/>
      <family val="2"/>
    </font>
    <font>
      <i/>
      <u/>
      <sz val="1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2" tint="0.39994506668294322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6">
    <xf numFmtId="0" fontId="0" fillId="0" borderId="0"/>
    <xf numFmtId="44" fontId="3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2" borderId="0" applyNumberFormat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44" fontId="0" fillId="0" borderId="0" xfId="1" applyFont="1"/>
    <xf numFmtId="164" fontId="0" fillId="0" borderId="0" xfId="0" applyNumberFormat="1"/>
    <xf numFmtId="0" fontId="0" fillId="0" borderId="0" xfId="0" applyAlignment="1">
      <alignment horizontal="center"/>
    </xf>
    <xf numFmtId="0" fontId="8" fillId="2" borderId="0" xfId="5" applyFont="1" applyAlignment="1">
      <alignment horizontal="center" vertical="center" wrapText="1"/>
    </xf>
    <xf numFmtId="44" fontId="8" fillId="2" borderId="0" xfId="5" applyNumberFormat="1" applyFont="1" applyAlignment="1">
      <alignment horizontal="center" vertical="center" wrapText="1"/>
    </xf>
    <xf numFmtId="164" fontId="8" fillId="2" borderId="0" xfId="5" applyNumberFormat="1" applyFont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 vertical="center"/>
    </xf>
    <xf numFmtId="44" fontId="0" fillId="4" borderId="0" xfId="1" applyFont="1" applyFill="1"/>
    <xf numFmtId="164" fontId="0" fillId="4" borderId="0" xfId="0" applyNumberFormat="1" applyFill="1"/>
    <xf numFmtId="0" fontId="9" fillId="5" borderId="4" xfId="3" applyFont="1" applyFill="1" applyBorder="1"/>
    <xf numFmtId="0" fontId="9" fillId="5" borderId="4" xfId="3" applyFont="1" applyFill="1" applyBorder="1" applyAlignment="1">
      <alignment horizontal="right"/>
    </xf>
    <xf numFmtId="0" fontId="1" fillId="6" borderId="4" xfId="0" applyFont="1" applyFill="1" applyBorder="1" applyAlignment="1">
      <alignment horizontal="right"/>
    </xf>
    <xf numFmtId="10" fontId="0" fillId="6" borderId="4" xfId="0" applyNumberFormat="1" applyFill="1" applyBorder="1"/>
    <xf numFmtId="9" fontId="0" fillId="6" borderId="4" xfId="0" applyNumberFormat="1" applyFill="1" applyBorder="1"/>
    <xf numFmtId="39" fontId="0" fillId="0" borderId="0" xfId="1" applyNumberFormat="1" applyFont="1"/>
    <xf numFmtId="39" fontId="1" fillId="0" borderId="0" xfId="0" applyNumberFormat="1" applyFont="1"/>
    <xf numFmtId="39" fontId="1" fillId="0" borderId="0" xfId="1" applyNumberFormat="1" applyFont="1"/>
    <xf numFmtId="39" fontId="0" fillId="0" borderId="0" xfId="0" applyNumberFormat="1"/>
    <xf numFmtId="0" fontId="0" fillId="0" borderId="5" xfId="0" applyBorder="1" applyAlignment="1">
      <alignment wrapText="1"/>
    </xf>
    <xf numFmtId="0" fontId="0" fillId="0" borderId="5" xfId="0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2" fillId="7" borderId="6" xfId="0" applyFont="1" applyFill="1" applyBorder="1"/>
    <xf numFmtId="0" fontId="12" fillId="7" borderId="7" xfId="0" applyFont="1" applyFill="1" applyBorder="1"/>
    <xf numFmtId="0" fontId="0" fillId="0" borderId="8" xfId="0" applyBorder="1"/>
    <xf numFmtId="10" fontId="0" fillId="0" borderId="9" xfId="0" applyNumberFormat="1" applyBorder="1"/>
    <xf numFmtId="0" fontId="1" fillId="0" borderId="8" xfId="0" applyFont="1" applyBorder="1"/>
    <xf numFmtId="9" fontId="0" fillId="0" borderId="9" xfId="0" applyNumberFormat="1" applyBorder="1"/>
    <xf numFmtId="44" fontId="0" fillId="0" borderId="9" xfId="1" applyFont="1" applyBorder="1"/>
    <xf numFmtId="0" fontId="1" fillId="0" borderId="10" xfId="0" applyFont="1" applyBorder="1"/>
    <xf numFmtId="44" fontId="0" fillId="0" borderId="11" xfId="0" applyNumberFormat="1" applyBorder="1"/>
    <xf numFmtId="0" fontId="6" fillId="0" borderId="3" xfId="4"/>
    <xf numFmtId="39" fontId="6" fillId="0" borderId="3" xfId="4" applyNumberFormat="1"/>
    <xf numFmtId="0" fontId="11" fillId="7" borderId="0" xfId="0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4" fillId="3" borderId="1" xfId="2" applyFill="1" applyAlignment="1">
      <alignment horizontal="center"/>
    </xf>
  </cellXfs>
  <cellStyles count="6">
    <cellStyle name="Accent1" xfId="5" builtinId="29"/>
    <cellStyle name="Currency" xfId="1" builtinId="4"/>
    <cellStyle name="Heading 1" xfId="2" builtinId="16"/>
    <cellStyle name="Heading 2" xfId="3" builtinId="17"/>
    <cellStyle name="Normal" xfId="0" builtinId="0"/>
    <cellStyle name="Total" xfId="4" builtin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1761812</xdr:colOff>
      <xdr:row>6</xdr:row>
      <xdr:rowOff>94609</xdr:rowOff>
    </xdr:from>
    <xdr:ext cx="6172558" cy="1970924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E4A1C2A-E0DC-4002-9AC3-C642206F60F4}"/>
            </a:ext>
          </a:extLst>
        </xdr:cNvPr>
        <xdr:cNvSpPr/>
      </xdr:nvSpPr>
      <xdr:spPr>
        <a:xfrm rot="19384082">
          <a:off x="1761812" y="1656709"/>
          <a:ext cx="6172558" cy="197092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6000" b="1" cap="none" spc="50">
              <a:ln w="9525" cmpd="sng">
                <a:noFill/>
                <a:prstDash val="solid"/>
              </a:ln>
              <a:solidFill>
                <a:schemeClr val="bg2">
                  <a:lumMod val="40000"/>
                  <a:lumOff val="60000"/>
                  <a:alpha val="5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Professor's</a:t>
          </a:r>
          <a:r>
            <a:rPr lang="en-US" sz="6000" b="1" cap="none" spc="0">
              <a:ln w="22225">
                <a:noFill/>
                <a:prstDash val="solid"/>
              </a:ln>
              <a:solidFill>
                <a:schemeClr val="bg2">
                  <a:lumMod val="40000"/>
                  <a:lumOff val="60000"/>
                  <a:alpha val="5000"/>
                </a:schemeClr>
              </a:solidFill>
              <a:effectLst/>
            </a:rPr>
            <a:t> </a:t>
          </a:r>
          <a:r>
            <a:rPr lang="en-US" sz="6000" b="1" cap="none" spc="50">
              <a:ln w="9525" cmpd="sng">
                <a:noFill/>
                <a:prstDash val="solid"/>
              </a:ln>
              <a:solidFill>
                <a:schemeClr val="bg2">
                  <a:lumMod val="40000"/>
                  <a:lumOff val="60000"/>
                  <a:alpha val="5000"/>
                </a:scheme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Solution</a:t>
          </a:r>
          <a:endParaRPr lang="en-US" sz="6000" b="1" cap="none" spc="0">
            <a:ln w="9525" cmpd="sng">
              <a:noFill/>
              <a:prstDash val="solid"/>
            </a:ln>
            <a:solidFill>
              <a:schemeClr val="bg2">
                <a:lumMod val="40000"/>
                <a:lumOff val="60000"/>
                <a:alpha val="5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Depth">
  <a:themeElements>
    <a:clrScheme name="Depth">
      <a:dk1>
        <a:sysClr val="windowText" lastClr="000000"/>
      </a:dk1>
      <a:lt1>
        <a:sysClr val="window" lastClr="FFFFFF"/>
      </a:lt1>
      <a:dk2>
        <a:srgbClr val="455F51"/>
      </a:dk2>
      <a:lt2>
        <a:srgbClr val="94D7E4"/>
      </a:lt2>
      <a:accent1>
        <a:srgbClr val="41AEBD"/>
      </a:accent1>
      <a:accent2>
        <a:srgbClr val="97E9D5"/>
      </a:accent2>
      <a:accent3>
        <a:srgbClr val="A2CF49"/>
      </a:accent3>
      <a:accent4>
        <a:srgbClr val="608F3D"/>
      </a:accent4>
      <a:accent5>
        <a:srgbClr val="F4DE3A"/>
      </a:accent5>
      <a:accent6>
        <a:srgbClr val="FCB11C"/>
      </a:accent6>
      <a:hlink>
        <a:srgbClr val="FBCA98"/>
      </a:hlink>
      <a:folHlink>
        <a:srgbClr val="D3B86D"/>
      </a:folHlink>
    </a:clrScheme>
    <a:fontScheme name="Depth">
      <a:majorFont>
        <a:latin typeface="Corbel" panose="020B0503020204020204"/>
        <a:ea typeface=""/>
        <a:cs typeface=""/>
        <a:font script="Jpan" typeface="メイリオ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Corbel" panose="020B0503020204020204"/>
        <a:ea typeface=""/>
        <a:cs typeface=""/>
        <a:font script="Jpan" typeface="メイリオ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Depth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Depth" id="{7BEAFC2A-325C-49C4-AC08-2B765DA903F9}" vid="{1735E755-43E6-43AA-ABA2-C989ECC79AF5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/>
    <pageSetUpPr autoPageBreaks="0" fitToPage="1"/>
  </sheetPr>
  <dimension ref="A1:K24"/>
  <sheetViews>
    <sheetView tabSelected="1" zoomScaleNormal="100" workbookViewId="0">
      <selection activeCell="I19" sqref="I19"/>
    </sheetView>
  </sheetViews>
  <sheetFormatPr defaultRowHeight="13.2" x14ac:dyDescent="0.25"/>
  <cols>
    <col min="1" max="1" width="31.77734375" customWidth="1"/>
    <col min="2" max="14" width="11.77734375" customWidth="1"/>
  </cols>
  <sheetData>
    <row r="1" spans="1:11" ht="35.4" x14ac:dyDescent="0.6">
      <c r="A1" s="37" t="s">
        <v>15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ht="22.8" x14ac:dyDescent="0.4">
      <c r="A2" s="38" t="s">
        <v>0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s="2" customFormat="1" ht="27" thickBot="1" x14ac:dyDescent="0.3">
      <c r="A3" s="23" t="s">
        <v>1</v>
      </c>
      <c r="B3" s="24" t="s">
        <v>9</v>
      </c>
      <c r="C3" s="25" t="s">
        <v>6</v>
      </c>
      <c r="D3" s="25" t="s">
        <v>7</v>
      </c>
      <c r="E3" s="24" t="s">
        <v>2</v>
      </c>
      <c r="F3" s="25" t="s">
        <v>27</v>
      </c>
      <c r="G3" s="25" t="s">
        <v>28</v>
      </c>
      <c r="H3" s="25" t="s">
        <v>26</v>
      </c>
      <c r="I3" s="25" t="s">
        <v>8</v>
      </c>
      <c r="J3" s="24" t="s">
        <v>3</v>
      </c>
      <c r="K3" s="24" t="s">
        <v>4</v>
      </c>
    </row>
    <row r="4" spans="1:11" ht="12.75" customHeight="1" thickTop="1" x14ac:dyDescent="0.25">
      <c r="A4" s="1" t="s">
        <v>19</v>
      </c>
      <c r="B4" s="6">
        <v>1</v>
      </c>
      <c r="C4" s="19">
        <v>18.5</v>
      </c>
      <c r="D4">
        <v>45</v>
      </c>
      <c r="E4" s="20">
        <f>IF(D4&gt;40,40*C4+(D4-40)*1.5*C4,D4*C4)</f>
        <v>878.75</v>
      </c>
      <c r="F4" s="21">
        <f>$E4*$B$16</f>
        <v>56.679375</v>
      </c>
      <c r="G4" s="21">
        <f>$E4*$B$17</f>
        <v>13.620625</v>
      </c>
      <c r="H4" s="20">
        <f>E4-(B4*$B$21)-F4-G4</f>
        <v>718.44999999999993</v>
      </c>
      <c r="I4" s="19">
        <f>IF(H4&gt;=$B$22,$B$23+(H4-$B$22)*$B$19,H4*$B$18)</f>
        <v>117.91799999999998</v>
      </c>
      <c r="J4" s="22">
        <f>I4*$B$20</f>
        <v>23.583599999999997</v>
      </c>
      <c r="K4" s="22">
        <f>H4-I4-J4</f>
        <v>576.94839999999988</v>
      </c>
    </row>
    <row r="5" spans="1:11" ht="12.75" customHeight="1" x14ac:dyDescent="0.25">
      <c r="A5" s="1" t="s">
        <v>10</v>
      </c>
      <c r="B5" s="6">
        <v>0</v>
      </c>
      <c r="C5" s="19">
        <v>16</v>
      </c>
      <c r="D5">
        <v>32.5</v>
      </c>
      <c r="E5" s="20">
        <f t="shared" ref="E5:E11" si="0">IF(D5&gt;40,40*C5+(D5-40)*1.5*C5,D5*C5)</f>
        <v>520</v>
      </c>
      <c r="F5" s="21">
        <f t="shared" ref="F5:F11" si="1">$E5*$B$16</f>
        <v>33.54</v>
      </c>
      <c r="G5" s="21">
        <f t="shared" ref="G5:G11" si="2">$E5*$B$17</f>
        <v>8.06</v>
      </c>
      <c r="H5" s="20">
        <f t="shared" ref="H5:H11" si="3">E5-(B5*$B$21)-F5-G5</f>
        <v>478.4</v>
      </c>
      <c r="I5" s="19">
        <f t="shared" ref="I5:I11" si="4">IF(H5&gt;$B$22,$B$23+(H5-$B$22)*$B$19,H5*$B$18)</f>
        <v>66.975999999999999</v>
      </c>
      <c r="J5" s="22">
        <f t="shared" ref="J5:J11" si="5">I5*$B$20</f>
        <v>13.395200000000001</v>
      </c>
      <c r="K5" s="22">
        <f t="shared" ref="K5:K11" si="6">H5-I5-J5</f>
        <v>398.02879999999999</v>
      </c>
    </row>
    <row r="6" spans="1:11" ht="12.75" customHeight="1" x14ac:dyDescent="0.25">
      <c r="A6" s="1" t="s">
        <v>11</v>
      </c>
      <c r="B6" s="6">
        <v>2</v>
      </c>
      <c r="C6" s="19">
        <v>18.5</v>
      </c>
      <c r="D6">
        <v>40</v>
      </c>
      <c r="E6" s="20">
        <f t="shared" si="0"/>
        <v>740</v>
      </c>
      <c r="F6" s="21">
        <f t="shared" si="1"/>
        <v>47.730000000000004</v>
      </c>
      <c r="G6" s="21">
        <f t="shared" si="2"/>
        <v>11.47</v>
      </c>
      <c r="H6" s="20">
        <f t="shared" si="3"/>
        <v>500.79999999999995</v>
      </c>
      <c r="I6" s="19">
        <f t="shared" si="4"/>
        <v>70.111999999999995</v>
      </c>
      <c r="J6" s="22">
        <f t="shared" si="5"/>
        <v>14.022399999999999</v>
      </c>
      <c r="K6" s="22">
        <f t="shared" si="6"/>
        <v>416.66559999999998</v>
      </c>
    </row>
    <row r="7" spans="1:11" ht="12.75" customHeight="1" x14ac:dyDescent="0.25">
      <c r="A7" s="1" t="s">
        <v>16</v>
      </c>
      <c r="B7" s="6">
        <v>2</v>
      </c>
      <c r="C7" s="19">
        <v>16.5</v>
      </c>
      <c r="D7">
        <v>32.5</v>
      </c>
      <c r="E7" s="20">
        <f t="shared" si="0"/>
        <v>536.25</v>
      </c>
      <c r="F7" s="21">
        <f t="shared" si="1"/>
        <v>34.588124999999998</v>
      </c>
      <c r="G7" s="21">
        <f t="shared" si="2"/>
        <v>8.3118750000000006</v>
      </c>
      <c r="H7" s="20">
        <f t="shared" si="3"/>
        <v>313.35000000000002</v>
      </c>
      <c r="I7" s="19">
        <f t="shared" si="4"/>
        <v>43.869000000000007</v>
      </c>
      <c r="J7" s="22">
        <f t="shared" si="5"/>
        <v>8.7738000000000014</v>
      </c>
      <c r="K7" s="22">
        <f t="shared" si="6"/>
        <v>260.7072</v>
      </c>
    </row>
    <row r="8" spans="1:11" ht="12.75" customHeight="1" x14ac:dyDescent="0.25">
      <c r="A8" s="1" t="s">
        <v>17</v>
      </c>
      <c r="B8" s="6">
        <v>0</v>
      </c>
      <c r="C8" s="19">
        <v>18</v>
      </c>
      <c r="D8">
        <v>48</v>
      </c>
      <c r="E8" s="20">
        <f t="shared" si="0"/>
        <v>936</v>
      </c>
      <c r="F8" s="21">
        <f t="shared" si="1"/>
        <v>60.372</v>
      </c>
      <c r="G8" s="21">
        <f t="shared" si="2"/>
        <v>14.507999999999999</v>
      </c>
      <c r="H8" s="20">
        <f t="shared" si="3"/>
        <v>861.12</v>
      </c>
      <c r="I8" s="19">
        <f t="shared" si="4"/>
        <v>152.15879999999999</v>
      </c>
      <c r="J8" s="22">
        <f t="shared" si="5"/>
        <v>30.431759999999997</v>
      </c>
      <c r="K8" s="22">
        <f t="shared" si="6"/>
        <v>678.52944000000002</v>
      </c>
    </row>
    <row r="9" spans="1:11" ht="12.75" customHeight="1" x14ac:dyDescent="0.25">
      <c r="A9" s="1" t="s">
        <v>12</v>
      </c>
      <c r="B9" s="6">
        <v>2</v>
      </c>
      <c r="C9" s="19">
        <v>14.25</v>
      </c>
      <c r="D9">
        <v>30</v>
      </c>
      <c r="E9" s="20">
        <f t="shared" si="0"/>
        <v>427.5</v>
      </c>
      <c r="F9" s="21">
        <f t="shared" si="1"/>
        <v>27.57375</v>
      </c>
      <c r="G9" s="21">
        <f t="shared" si="2"/>
        <v>6.6262499999999998</v>
      </c>
      <c r="H9" s="20">
        <f t="shared" si="3"/>
        <v>213.3</v>
      </c>
      <c r="I9" s="19">
        <f t="shared" si="4"/>
        <v>29.862000000000005</v>
      </c>
      <c r="J9" s="22">
        <f t="shared" si="5"/>
        <v>5.9724000000000013</v>
      </c>
      <c r="K9" s="22">
        <f t="shared" si="6"/>
        <v>177.46560000000002</v>
      </c>
    </row>
    <row r="10" spans="1:11" ht="12.75" customHeight="1" x14ac:dyDescent="0.25">
      <c r="A10" s="1" t="s">
        <v>14</v>
      </c>
      <c r="B10" s="6">
        <v>3</v>
      </c>
      <c r="C10" s="19">
        <v>19</v>
      </c>
      <c r="D10">
        <v>52</v>
      </c>
      <c r="E10" s="20">
        <f t="shared" si="0"/>
        <v>1102</v>
      </c>
      <c r="F10" s="21">
        <f t="shared" si="1"/>
        <v>71.079000000000008</v>
      </c>
      <c r="G10" s="21">
        <f t="shared" si="2"/>
        <v>17.081</v>
      </c>
      <c r="H10" s="20">
        <f t="shared" si="3"/>
        <v>743.84</v>
      </c>
      <c r="I10" s="19">
        <f t="shared" si="4"/>
        <v>124.0116</v>
      </c>
      <c r="J10" s="22">
        <f t="shared" si="5"/>
        <v>24.802320000000002</v>
      </c>
      <c r="K10" s="22">
        <f t="shared" si="6"/>
        <v>595.02607999999998</v>
      </c>
    </row>
    <row r="11" spans="1:11" ht="12.75" customHeight="1" x14ac:dyDescent="0.25">
      <c r="A11" s="1" t="s">
        <v>13</v>
      </c>
      <c r="B11" s="6">
        <v>1</v>
      </c>
      <c r="C11" s="19">
        <v>13</v>
      </c>
      <c r="D11">
        <v>27.25</v>
      </c>
      <c r="E11" s="20">
        <f t="shared" si="0"/>
        <v>354.25</v>
      </c>
      <c r="F11" s="21">
        <f t="shared" si="1"/>
        <v>22.849125000000001</v>
      </c>
      <c r="G11" s="21">
        <f t="shared" si="2"/>
        <v>5.490875</v>
      </c>
      <c r="H11" s="20">
        <f t="shared" si="3"/>
        <v>235.91</v>
      </c>
      <c r="I11" s="19">
        <f t="shared" si="4"/>
        <v>33.0274</v>
      </c>
      <c r="J11" s="22">
        <f t="shared" si="5"/>
        <v>6.60548</v>
      </c>
      <c r="K11" s="22">
        <f t="shared" si="6"/>
        <v>196.27712</v>
      </c>
    </row>
    <row r="12" spans="1:11" ht="12.75" customHeight="1" thickBot="1" x14ac:dyDescent="0.35">
      <c r="A12" s="35" t="s">
        <v>5</v>
      </c>
      <c r="B12" s="35"/>
      <c r="C12" s="35"/>
      <c r="D12" s="35">
        <f t="shared" ref="D12:K12" si="7">SUM(D4:D11)</f>
        <v>307.25</v>
      </c>
      <c r="E12" s="36">
        <f t="shared" si="7"/>
        <v>5494.75</v>
      </c>
      <c r="F12" s="36">
        <f t="shared" si="7"/>
        <v>354.41137500000002</v>
      </c>
      <c r="G12" s="36">
        <f t="shared" si="7"/>
        <v>85.168625000000006</v>
      </c>
      <c r="H12" s="36">
        <f t="shared" si="7"/>
        <v>4065.17</v>
      </c>
      <c r="I12" s="36">
        <f t="shared" si="7"/>
        <v>637.9348</v>
      </c>
      <c r="J12" s="36">
        <f t="shared" si="7"/>
        <v>127.58696</v>
      </c>
      <c r="K12" s="36">
        <f t="shared" si="7"/>
        <v>3299.64824</v>
      </c>
    </row>
    <row r="13" spans="1:11" ht="13.8" thickTop="1" x14ac:dyDescent="0.25"/>
    <row r="14" spans="1:11" ht="13.8" thickBot="1" x14ac:dyDescent="0.3"/>
    <row r="15" spans="1:11" ht="23.4" thickTop="1" x14ac:dyDescent="0.4">
      <c r="A15" s="26" t="s">
        <v>24</v>
      </c>
      <c r="B15" s="27" t="s">
        <v>25</v>
      </c>
    </row>
    <row r="16" spans="1:11" x14ac:dyDescent="0.25">
      <c r="A16" s="28" t="s">
        <v>20</v>
      </c>
      <c r="B16" s="29">
        <v>6.4500000000000002E-2</v>
      </c>
      <c r="D16" t="str" cm="1">
        <f t="array" aca="1" ref="D16" ca="1">CELL("filename")</f>
        <v>U:\cs105\[Lab 3-2 PHM Reliable Catering Weekly Payroll Report Complete.xlsx]Weekly Payroll</v>
      </c>
    </row>
    <row r="17" spans="1:2" x14ac:dyDescent="0.25">
      <c r="A17" s="28" t="s">
        <v>21</v>
      </c>
      <c r="B17" s="29">
        <v>1.55E-2</v>
      </c>
    </row>
    <row r="18" spans="1:2" x14ac:dyDescent="0.25">
      <c r="A18" s="30" t="s">
        <v>30</v>
      </c>
      <c r="B18" s="31">
        <v>0.14000000000000001</v>
      </c>
    </row>
    <row r="19" spans="1:2" x14ac:dyDescent="0.25">
      <c r="A19" s="28" t="s">
        <v>22</v>
      </c>
      <c r="B19" s="31">
        <v>0.24</v>
      </c>
    </row>
    <row r="20" spans="1:2" x14ac:dyDescent="0.25">
      <c r="A20" s="28" t="s">
        <v>23</v>
      </c>
      <c r="B20" s="31">
        <v>0.2</v>
      </c>
    </row>
    <row r="21" spans="1:2" x14ac:dyDescent="0.25">
      <c r="A21" s="30" t="s">
        <v>29</v>
      </c>
      <c r="B21" s="32">
        <v>90</v>
      </c>
    </row>
    <row r="22" spans="1:2" x14ac:dyDescent="0.25">
      <c r="A22" s="30" t="s">
        <v>31</v>
      </c>
      <c r="B22" s="32">
        <v>689</v>
      </c>
    </row>
    <row r="23" spans="1:2" ht="13.8" thickBot="1" x14ac:dyDescent="0.3">
      <c r="A23" s="33" t="s">
        <v>32</v>
      </c>
      <c r="B23" s="34">
        <v>110.85</v>
      </c>
    </row>
    <row r="24" spans="1:2" ht="13.8" thickTop="1" x14ac:dyDescent="0.25"/>
  </sheetData>
  <mergeCells count="2">
    <mergeCell ref="A1:K1"/>
    <mergeCell ref="A2:K2"/>
  </mergeCells>
  <phoneticPr fontId="2" type="noConversion"/>
  <pageMargins left="0.75" right="0.75" top="1" bottom="1" header="0.5" footer="0.5"/>
  <pageSetup scale="8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6E2F7-AC93-454C-BCC4-3C4A327726E8}">
  <dimension ref="A1:D4"/>
  <sheetViews>
    <sheetView workbookViewId="0">
      <selection activeCell="B16" sqref="B16"/>
    </sheetView>
  </sheetViews>
  <sheetFormatPr defaultRowHeight="13.2" x14ac:dyDescent="0.25"/>
  <cols>
    <col min="1" max="1" width="25.77734375" customWidth="1"/>
    <col min="2" max="2" width="11" style="3" customWidth="1"/>
    <col min="3" max="3" width="10.44140625" style="4" customWidth="1"/>
    <col min="4" max="4" width="10.44140625" style="5" customWidth="1"/>
  </cols>
  <sheetData>
    <row r="1" spans="1:4" ht="20.399999999999999" thickBot="1" x14ac:dyDescent="0.45">
      <c r="A1" s="39" t="s">
        <v>18</v>
      </c>
      <c r="B1" s="39"/>
      <c r="C1" s="39"/>
      <c r="D1" s="39"/>
    </row>
    <row r="2" spans="1:4" s="2" customFormat="1" ht="28.2" thickTop="1" x14ac:dyDescent="0.25">
      <c r="A2" s="7" t="s">
        <v>1</v>
      </c>
      <c r="B2" s="7" t="s">
        <v>9</v>
      </c>
      <c r="C2" s="8" t="s">
        <v>6</v>
      </c>
      <c r="D2" s="9" t="s">
        <v>7</v>
      </c>
    </row>
    <row r="3" spans="1:4" x14ac:dyDescent="0.25">
      <c r="A3" s="10" t="s">
        <v>16</v>
      </c>
      <c r="B3" s="11">
        <v>2</v>
      </c>
      <c r="C3" s="12">
        <v>16.5</v>
      </c>
      <c r="D3" s="13">
        <v>32.5</v>
      </c>
    </row>
    <row r="4" spans="1:4" x14ac:dyDescent="0.25">
      <c r="A4" s="10" t="s">
        <v>17</v>
      </c>
      <c r="B4" s="11">
        <v>0</v>
      </c>
      <c r="C4" s="12">
        <v>18</v>
      </c>
      <c r="D4" s="13">
        <v>48</v>
      </c>
    </row>
  </sheetData>
  <mergeCells count="1">
    <mergeCell ref="A1:D1"/>
  </mergeCells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C7E13-9E52-45DC-8814-51F2AC383C13}">
  <dimension ref="A1:B6"/>
  <sheetViews>
    <sheetView workbookViewId="0">
      <selection activeCell="A4" sqref="A4"/>
    </sheetView>
  </sheetViews>
  <sheetFormatPr defaultRowHeight="13.2" x14ac:dyDescent="0.25"/>
  <cols>
    <col min="1" max="1" width="30" bestFit="1" customWidth="1"/>
    <col min="2" max="2" width="10.33203125" customWidth="1"/>
  </cols>
  <sheetData>
    <row r="1" spans="1:2" ht="17.399999999999999" x14ac:dyDescent="0.35">
      <c r="A1" s="14" t="s">
        <v>24</v>
      </c>
      <c r="B1" s="15" t="s">
        <v>25</v>
      </c>
    </row>
    <row r="2" spans="1:2" x14ac:dyDescent="0.25">
      <c r="A2" s="16" t="s">
        <v>20</v>
      </c>
      <c r="B2" s="17">
        <v>6.4500000000000002E-2</v>
      </c>
    </row>
    <row r="3" spans="1:2" x14ac:dyDescent="0.25">
      <c r="A3" s="16" t="s">
        <v>21</v>
      </c>
      <c r="B3" s="17">
        <v>1.55E-2</v>
      </c>
    </row>
    <row r="4" spans="1:2" x14ac:dyDescent="0.25">
      <c r="A4" s="16" t="s">
        <v>30</v>
      </c>
      <c r="B4" s="18">
        <v>0.14000000000000001</v>
      </c>
    </row>
    <row r="5" spans="1:2" x14ac:dyDescent="0.25">
      <c r="A5" s="16" t="s">
        <v>22</v>
      </c>
      <c r="B5" s="18">
        <v>0.24</v>
      </c>
    </row>
    <row r="6" spans="1:2" x14ac:dyDescent="0.25">
      <c r="A6" s="16" t="s">
        <v>23</v>
      </c>
      <c r="B6" s="18">
        <v>0.2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Weekly Payroll</vt:lpstr>
      <vt:lpstr>New Employee Data</vt:lpstr>
      <vt:lpstr>Tax Rates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Freund</dc:creator>
  <cp:lastModifiedBy>Thomas Bartenstein</cp:lastModifiedBy>
  <cp:lastPrinted>2020-02-14T19:06:52Z</cp:lastPrinted>
  <dcterms:created xsi:type="dcterms:W3CDTF">2005-05-24T19:07:04Z</dcterms:created>
  <dcterms:modified xsi:type="dcterms:W3CDTF">2020-02-16T21:24:13Z</dcterms:modified>
</cp:coreProperties>
</file>